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a/Documents/Screencasts/REBRANDING/YT videos/2022_02_01_ProjectedUnitCreditMethod/"/>
    </mc:Choice>
  </mc:AlternateContent>
  <xr:revisionPtr revIDLastSave="0" documentId="13_ncr:1_{6C10456E-FE95-1546-B64E-CDF40781B1C1}" xr6:coauthVersionLast="47" xr6:coauthVersionMax="47" xr10:uidLastSave="{00000000-0000-0000-0000-000000000000}"/>
  <bookViews>
    <workbookView xWindow="4780" yWindow="920" windowWidth="28920" windowHeight="17500" xr2:uid="{6B416506-12C0-854B-BF07-DFEC6FEE7845}"/>
  </bookViews>
  <sheets>
    <sheet name="ProjectedUnitCreditMetho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C23" i="1"/>
  <c r="I15" i="1"/>
  <c r="I25" i="1" s="1"/>
  <c r="H15" i="1"/>
  <c r="H25" i="1" s="1"/>
  <c r="G15" i="1"/>
  <c r="F15" i="1"/>
  <c r="E15" i="1"/>
  <c r="E25" i="1" s="1"/>
  <c r="D15" i="1"/>
  <c r="D25" i="1" s="1"/>
  <c r="C15" i="1"/>
  <c r="C25" i="1" s="1"/>
  <c r="F25" i="1" l="1"/>
  <c r="G25" i="1"/>
  <c r="C33" i="1"/>
  <c r="C34" i="1"/>
  <c r="C26" i="1"/>
  <c r="D22" i="1" s="1"/>
  <c r="D23" i="1" s="1"/>
  <c r="D33" i="1" s="1"/>
  <c r="C16" i="1"/>
  <c r="D14" i="1" s="1"/>
  <c r="D16" i="1" s="1"/>
  <c r="E14" i="1" s="1"/>
  <c r="E16" i="1" s="1"/>
  <c r="F14" i="1" s="1"/>
  <c r="F16" i="1" s="1"/>
  <c r="G14" i="1" s="1"/>
  <c r="G16" i="1" s="1"/>
  <c r="H14" i="1" s="1"/>
  <c r="H16" i="1" s="1"/>
  <c r="I14" i="1" s="1"/>
  <c r="I16" i="1" s="1"/>
  <c r="D34" i="1" l="1"/>
  <c r="C35" i="1"/>
  <c r="D26" i="1"/>
  <c r="E22" i="1" s="1"/>
  <c r="E23" i="1" s="1"/>
  <c r="E33" i="1" s="1"/>
  <c r="E34" i="1" s="1"/>
  <c r="E26" i="1" l="1"/>
  <c r="F22" i="1" s="1"/>
  <c r="F23" i="1" s="1"/>
  <c r="F33" i="1" s="1"/>
  <c r="F34" i="1" s="1"/>
  <c r="D35" i="1"/>
  <c r="E35" i="1"/>
  <c r="F35" i="1" l="1"/>
  <c r="F26" i="1"/>
  <c r="G22" i="1" s="1"/>
  <c r="G23" i="1" s="1"/>
  <c r="G33" i="1" s="1"/>
  <c r="G34" i="1" s="1"/>
  <c r="G26" i="1" l="1"/>
  <c r="H22" i="1" s="1"/>
  <c r="H23" i="1" s="1"/>
  <c r="H33" i="1" s="1"/>
  <c r="H34" i="1" l="1"/>
  <c r="H26" i="1"/>
  <c r="I22" i="1" s="1"/>
  <c r="I23" i="1" s="1"/>
  <c r="I33" i="1" s="1"/>
  <c r="I34" i="1" s="1"/>
  <c r="G35" i="1"/>
  <c r="J33" i="1" l="1"/>
  <c r="H35" i="1"/>
  <c r="I35" i="1" l="1"/>
  <c r="I26" i="1"/>
</calcChain>
</file>

<file path=xl/sharedStrings.xml><?xml version="1.0" encoding="utf-8"?>
<sst xmlns="http://schemas.openxmlformats.org/spreadsheetml/2006/main" count="14" uniqueCount="14">
  <si>
    <t>1. Attributing benefit to the periods of service</t>
  </si>
  <si>
    <t>Previous years (total from previous period)</t>
  </si>
  <si>
    <t>Current year (300 000 / 7)</t>
  </si>
  <si>
    <t>Total:</t>
  </si>
  <si>
    <t xml:space="preserve">2. Measurement </t>
  </si>
  <si>
    <t>Opening obligation 
(closing obligation from previous period)</t>
  </si>
  <si>
    <t>Current service cost 
(present value of benefit attributed to the current year - 42 857*discount factor)</t>
  </si>
  <si>
    <t>Closing obligation (total):</t>
  </si>
  <si>
    <t>Discount factor at 2% 
(1/(1+2%)^(years from individual year to 20X7))</t>
  </si>
  <si>
    <t>3. Illustrative journal entries</t>
  </si>
  <si>
    <t>!!! Classify the benefit first!!! (here we assume it is Defined Benefit Plan)</t>
  </si>
  <si>
    <t>Interest at 2% 
(2% applied on opening obligation)</t>
  </si>
  <si>
    <t>https://www.cpdbox.com/ifrs-kit/</t>
  </si>
  <si>
    <t>If you want to learn more with me, please 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</si>
</sst>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0"/>
      <name val="Arial"/>
      <family val="2"/>
    </font>
    <font>
      <sz val="10"/>
      <name val="Arial"/>
      <family val="2"/>
      <charset val="238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7030A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1" applyFont="1"/>
    <xf numFmtId="1" fontId="4" fillId="0" borderId="1" xfId="0" applyNumberFormat="1" applyFont="1" applyBorder="1"/>
    <xf numFmtId="1" fontId="4" fillId="0" borderId="1" xfId="1" applyNumberFormat="1" applyFont="1" applyBorder="1"/>
    <xf numFmtId="3" fontId="3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3" fontId="5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1" applyNumberFormat="1" applyFont="1"/>
    <xf numFmtId="3" fontId="6" fillId="0" borderId="0" xfId="1" applyNumberFormat="1" applyFont="1"/>
    <xf numFmtId="0" fontId="7" fillId="0" borderId="0" xfId="1" applyFont="1"/>
    <xf numFmtId="0" fontId="9" fillId="2" borderId="2" xfId="1" applyFont="1" applyFill="1" applyBorder="1"/>
    <xf numFmtId="0" fontId="4" fillId="2" borderId="3" xfId="1" applyFont="1" applyFill="1" applyBorder="1"/>
    <xf numFmtId="0" fontId="11" fillId="2" borderId="5" xfId="2" applyFont="1" applyFill="1" applyBorder="1"/>
    <xf numFmtId="0" fontId="4" fillId="2" borderId="6" xfId="1" applyFont="1" applyFill="1" applyBorder="1"/>
    <xf numFmtId="0" fontId="10" fillId="2" borderId="4" xfId="1" applyFont="1" applyFill="1" applyBorder="1"/>
    <xf numFmtId="0" fontId="10" fillId="2" borderId="7" xfId="1" applyFont="1" applyFill="1" applyBorder="1"/>
  </cellXfs>
  <cellStyles count="3">
    <cellStyle name="Hyperlink" xfId="2" builtinId="8"/>
    <cellStyle name="Normal" xfId="0" builtinId="0"/>
    <cellStyle name="normální 2" xfId="1" xr:uid="{389802EC-B2B5-6B4A-99F0-88F331062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156729</xdr:colOff>
      <xdr:row>1</xdr:row>
      <xdr:rowOff>32904</xdr:rowOff>
    </xdr:from>
    <xdr:to>
      <xdr:col>5</xdr:col>
      <xdr:colOff>778933</xdr:colOff>
      <xdr:row>6</xdr:row>
      <xdr:rowOff>127001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AFB5BC3-F3C8-5344-A959-2EE58BF1AE24}"/>
            </a:ext>
          </a:extLst>
        </xdr:cNvPr>
        <xdr:cNvSpPr txBox="1"/>
      </xdr:nvSpPr>
      <xdr:spPr>
        <a:xfrm>
          <a:off x="156729" y="202237"/>
          <a:ext cx="6040871" cy="940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/>
            <a:t>- Employment period: 7 years</a:t>
          </a:r>
          <a:r>
            <a:rPr lang="en-US" sz="1400" baseline="0"/>
            <a:t> from 1 January 20X1 to 31 December 20X7</a:t>
          </a:r>
        </a:p>
        <a:p>
          <a:r>
            <a:rPr lang="en-US" sz="1400" baseline="0"/>
            <a:t>- Bonus at termination: CU 300 000 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(ultimate cost of benefit)</a:t>
          </a:r>
        </a:p>
        <a:p>
          <a:r>
            <a:rPr lang="en-US" sz="1400" baseline="0"/>
            <a:t>- Discount rate: 2%</a:t>
          </a:r>
        </a:p>
        <a:p>
          <a:r>
            <a:rPr lang="en-US" sz="1400" baseline="0"/>
            <a:t>- Ignore other actuarial assumptions</a:t>
          </a:r>
          <a:endParaRPr lang="en-US" sz="1400"/>
        </a:p>
      </xdr:txBody>
    </xdr:sp>
    <xdr:clientData/>
  </xdr:twoCellAnchor>
  <xdr:twoCellAnchor>
    <xdr:from>
      <xdr:col>0</xdr:col>
      <xdr:colOff>77257</xdr:colOff>
      <xdr:row>31</xdr:row>
      <xdr:rowOff>192617</xdr:rowOff>
    </xdr:from>
    <xdr:to>
      <xdr:col>2</xdr:col>
      <xdr:colOff>8465</xdr:colOff>
      <xdr:row>34</xdr:row>
      <xdr:rowOff>50800</xdr:rowOff>
    </xdr:to>
    <xdr:sp macro="" textlink="">
      <xdr:nvSpPr>
        <xdr:cNvPr id="3" name="TextovéPole 3">
          <a:extLst>
            <a:ext uri="{FF2B5EF4-FFF2-40B4-BE49-F238E27FC236}">
              <a16:creationId xmlns:a16="http://schemas.microsoft.com/office/drawing/2014/main" id="{F05DCE8F-CD21-7B43-B9F4-31F377337508}"/>
            </a:ext>
          </a:extLst>
        </xdr:cNvPr>
        <xdr:cNvSpPr txBox="1"/>
      </xdr:nvSpPr>
      <xdr:spPr>
        <a:xfrm>
          <a:off x="77257" y="7770284"/>
          <a:ext cx="2987675" cy="467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Debit</a:t>
          </a:r>
          <a:r>
            <a:rPr lang="en-US" sz="1100" baseline="0"/>
            <a:t> Expense - Employee benefits</a:t>
          </a:r>
        </a:p>
        <a:p>
          <a:r>
            <a:rPr lang="en-US" sz="1100" baseline="0"/>
            <a:t>Credit Liabilities -provision for employee benefits</a:t>
          </a:r>
        </a:p>
      </xdr:txBody>
    </xdr:sp>
    <xdr:clientData/>
  </xdr:twoCellAnchor>
  <xdr:twoCellAnchor>
    <xdr:from>
      <xdr:col>9</xdr:col>
      <xdr:colOff>685800</xdr:colOff>
      <xdr:row>23</xdr:row>
      <xdr:rowOff>103525</xdr:rowOff>
    </xdr:from>
    <xdr:to>
      <xdr:col>12</xdr:col>
      <xdr:colOff>0</xdr:colOff>
      <xdr:row>23</xdr:row>
      <xdr:rowOff>597959</xdr:rowOff>
    </xdr:to>
    <xdr:sp macro="" textlink="">
      <xdr:nvSpPr>
        <xdr:cNvPr id="4" name="TextovéPole 12">
          <a:extLst>
            <a:ext uri="{FF2B5EF4-FFF2-40B4-BE49-F238E27FC236}">
              <a16:creationId xmlns:a16="http://schemas.microsoft.com/office/drawing/2014/main" id="{5CE9D485-CC84-544F-AE98-678CB9093431}"/>
            </a:ext>
          </a:extLst>
        </xdr:cNvPr>
        <xdr:cNvSpPr txBox="1"/>
      </xdr:nvSpPr>
      <xdr:spPr>
        <a:xfrm>
          <a:off x="9381067" y="5149658"/>
          <a:ext cx="1723158" cy="4944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Formula</a:t>
          </a:r>
          <a:r>
            <a:rPr lang="en-US" sz="1100" baseline="0"/>
            <a:t> used: </a:t>
          </a:r>
          <a:br>
            <a:rPr lang="en-US" sz="1100" baseline="0"/>
          </a:br>
          <a:r>
            <a:rPr lang="en-US" sz="1100" b="1" baseline="0">
              <a:solidFill>
                <a:srgbClr val="0070C0"/>
              </a:solidFill>
            </a:rPr>
            <a:t>1/(1+2%)^year</a:t>
          </a:r>
          <a:endParaRPr lang="sk-SK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229369</xdr:colOff>
      <xdr:row>23</xdr:row>
      <xdr:rowOff>208588</xdr:rowOff>
    </xdr:from>
    <xdr:to>
      <xdr:col>9</xdr:col>
      <xdr:colOff>526952</xdr:colOff>
      <xdr:row>23</xdr:row>
      <xdr:rowOff>427663</xdr:rowOff>
    </xdr:to>
    <xdr:sp macro="" textlink="">
      <xdr:nvSpPr>
        <xdr:cNvPr id="5" name="Šipka nahoru 13">
          <a:extLst>
            <a:ext uri="{FF2B5EF4-FFF2-40B4-BE49-F238E27FC236}">
              <a16:creationId xmlns:a16="http://schemas.microsoft.com/office/drawing/2014/main" id="{5C8327C2-4888-B441-8C4D-51108935A459}"/>
            </a:ext>
          </a:extLst>
        </xdr:cNvPr>
        <xdr:cNvSpPr/>
      </xdr:nvSpPr>
      <xdr:spPr bwMode="auto">
        <a:xfrm rot="16200000">
          <a:off x="8963890" y="5215467"/>
          <a:ext cx="219075" cy="297583"/>
        </a:xfrm>
        <a:prstGeom prst="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pdbox.com/ifrs-k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DEB7-0EF2-A344-8510-1BADF0E218DB}">
  <dimension ref="B3:XFC36"/>
  <sheetViews>
    <sheetView tabSelected="1" zoomScale="150" zoomScaleNormal="150" workbookViewId="0"/>
  </sheetViews>
  <sheetFormatPr baseColWidth="10" defaultColWidth="9.1640625" defaultRowHeight="13" x14ac:dyDescent="0.15"/>
  <cols>
    <col min="1" max="1" width="3.1640625" style="1" customWidth="1"/>
    <col min="2" max="2" width="38.5" style="1" customWidth="1"/>
    <col min="3" max="9" width="10.33203125" style="1" customWidth="1"/>
    <col min="10" max="16384" width="9.1640625" style="1"/>
  </cols>
  <sheetData>
    <row r="3" spans="2:12" ht="14" thickBot="1" x14ac:dyDescent="0.2"/>
    <row r="4" spans="2:12" ht="16" x14ac:dyDescent="0.2">
      <c r="H4" s="19" t="s">
        <v>13</v>
      </c>
      <c r="I4" s="20"/>
      <c r="J4" s="20"/>
      <c r="K4" s="20"/>
      <c r="L4" s="23"/>
    </row>
    <row r="5" spans="2:12" ht="17" thickBot="1" x14ac:dyDescent="0.25">
      <c r="H5" s="21" t="s">
        <v>12</v>
      </c>
      <c r="I5" s="22"/>
      <c r="J5" s="22"/>
      <c r="K5" s="22"/>
      <c r="L5" s="24"/>
    </row>
    <row r="9" spans="2:12" ht="16" x14ac:dyDescent="0.2">
      <c r="B9" s="18" t="s">
        <v>10</v>
      </c>
    </row>
    <row r="11" spans="2:12" s="5" customFormat="1" ht="16" x14ac:dyDescent="0.2">
      <c r="B11" s="2" t="s">
        <v>0</v>
      </c>
      <c r="C11" s="3"/>
      <c r="D11" s="4"/>
      <c r="E11" s="4"/>
    </row>
    <row r="12" spans="2:12" s="5" customFormat="1" ht="16" x14ac:dyDescent="0.2"/>
    <row r="13" spans="2:12" s="5" customFormat="1" ht="16" x14ac:dyDescent="0.2">
      <c r="B13" s="3"/>
      <c r="C13" s="6">
        <v>1</v>
      </c>
      <c r="D13" s="6">
        <v>2</v>
      </c>
      <c r="E13" s="6">
        <v>3</v>
      </c>
      <c r="F13" s="6">
        <v>4</v>
      </c>
      <c r="G13" s="7">
        <v>5</v>
      </c>
      <c r="H13" s="7">
        <v>6</v>
      </c>
      <c r="I13" s="7">
        <v>7</v>
      </c>
    </row>
    <row r="14" spans="2:12" s="5" customFormat="1" ht="16" x14ac:dyDescent="0.2">
      <c r="B14" s="4" t="s">
        <v>1</v>
      </c>
      <c r="C14" s="8">
        <v>0</v>
      </c>
      <c r="D14" s="8">
        <f>C16</f>
        <v>42857.142857142855</v>
      </c>
      <c r="E14" s="8">
        <f t="shared" ref="E14:I14" si="0">D16</f>
        <v>85714.28571428571</v>
      </c>
      <c r="F14" s="8">
        <f t="shared" si="0"/>
        <v>128571.42857142857</v>
      </c>
      <c r="G14" s="8">
        <f t="shared" si="0"/>
        <v>171428.57142857142</v>
      </c>
      <c r="H14" s="8">
        <f t="shared" si="0"/>
        <v>214285.71428571426</v>
      </c>
      <c r="I14" s="8">
        <f t="shared" si="0"/>
        <v>257142.8571428571</v>
      </c>
    </row>
    <row r="15" spans="2:12" s="5" customFormat="1" ht="16" x14ac:dyDescent="0.2">
      <c r="B15" s="4" t="s">
        <v>2</v>
      </c>
      <c r="C15" s="8">
        <f>300000/7</f>
        <v>42857.142857142855</v>
      </c>
      <c r="D15" s="8">
        <f t="shared" ref="D15:I15" si="1">300000/7</f>
        <v>42857.142857142855</v>
      </c>
      <c r="E15" s="8">
        <f t="shared" si="1"/>
        <v>42857.142857142855</v>
      </c>
      <c r="F15" s="8">
        <f t="shared" si="1"/>
        <v>42857.142857142855</v>
      </c>
      <c r="G15" s="8">
        <f t="shared" si="1"/>
        <v>42857.142857142855</v>
      </c>
      <c r="H15" s="8">
        <f t="shared" si="1"/>
        <v>42857.142857142855</v>
      </c>
      <c r="I15" s="8">
        <f t="shared" si="1"/>
        <v>42857.142857142855</v>
      </c>
    </row>
    <row r="16" spans="2:12" s="5" customFormat="1" ht="16" x14ac:dyDescent="0.2">
      <c r="B16" s="9" t="s">
        <v>3</v>
      </c>
      <c r="C16" s="10">
        <f>C15+C14</f>
        <v>42857.142857142855</v>
      </c>
      <c r="D16" s="10">
        <f t="shared" ref="D16:I16" si="2">D15+D14</f>
        <v>85714.28571428571</v>
      </c>
      <c r="E16" s="10">
        <f t="shared" si="2"/>
        <v>128571.42857142857</v>
      </c>
      <c r="F16" s="10">
        <f t="shared" si="2"/>
        <v>171428.57142857142</v>
      </c>
      <c r="G16" s="10">
        <f t="shared" si="2"/>
        <v>214285.71428571426</v>
      </c>
      <c r="H16" s="10">
        <f t="shared" si="2"/>
        <v>257142.8571428571</v>
      </c>
      <c r="I16" s="10">
        <f t="shared" si="2"/>
        <v>299999.99999999994</v>
      </c>
    </row>
    <row r="17" spans="2:9 16383:16383" s="5" customFormat="1" ht="16" x14ac:dyDescent="0.2">
      <c r="B17" s="4"/>
      <c r="C17" s="8"/>
      <c r="D17" s="11"/>
      <c r="E17" s="8"/>
      <c r="F17" s="8"/>
      <c r="G17" s="11"/>
    </row>
    <row r="18" spans="2:9 16383:16383" s="5" customFormat="1" ht="16" x14ac:dyDescent="0.2">
      <c r="B18" s="4"/>
      <c r="C18" s="8"/>
      <c r="D18" s="11"/>
      <c r="E18" s="8"/>
      <c r="F18" s="8"/>
      <c r="G18" s="11"/>
    </row>
    <row r="19" spans="2:9 16383:16383" s="5" customFormat="1" ht="16" x14ac:dyDescent="0.2">
      <c r="B19" s="2" t="s">
        <v>4</v>
      </c>
      <c r="C19" s="3"/>
      <c r="D19" s="4"/>
      <c r="E19" s="4"/>
      <c r="F19" s="8"/>
      <c r="G19" s="11"/>
    </row>
    <row r="20" spans="2:9 16383:16383" s="5" customFormat="1" ht="16" x14ac:dyDescent="0.2">
      <c r="B20" s="12"/>
      <c r="C20" s="4"/>
      <c r="D20" s="4"/>
      <c r="E20" s="4"/>
      <c r="F20" s="8"/>
      <c r="G20" s="11"/>
    </row>
    <row r="21" spans="2:9 16383:16383" s="5" customFormat="1" ht="16" x14ac:dyDescent="0.2">
      <c r="B21" s="3"/>
      <c r="C21" s="6">
        <v>1</v>
      </c>
      <c r="D21" s="6">
        <v>2</v>
      </c>
      <c r="E21" s="6">
        <v>3</v>
      </c>
      <c r="F21" s="6">
        <v>4</v>
      </c>
      <c r="G21" s="7">
        <v>5</v>
      </c>
      <c r="H21" s="7">
        <v>6</v>
      </c>
      <c r="I21" s="7">
        <v>7</v>
      </c>
    </row>
    <row r="22" spans="2:9 16383:16383" s="5" customFormat="1" ht="34" x14ac:dyDescent="0.2">
      <c r="B22" s="13" t="s">
        <v>5</v>
      </c>
      <c r="C22" s="14">
        <v>0</v>
      </c>
      <c r="D22" s="14">
        <f>C26</f>
        <v>38055.916379408227</v>
      </c>
      <c r="E22" s="14">
        <f t="shared" ref="E22:I22" si="3">D26</f>
        <v>77634.06941399278</v>
      </c>
      <c r="F22" s="14">
        <f t="shared" si="3"/>
        <v>118780.12620340896</v>
      </c>
      <c r="G22" s="14">
        <f t="shared" si="3"/>
        <v>161540.97163663618</v>
      </c>
      <c r="H22" s="14">
        <f t="shared" si="3"/>
        <v>205964.73883671116</v>
      </c>
      <c r="I22" s="14">
        <f t="shared" si="3"/>
        <v>252100.84033613445</v>
      </c>
    </row>
    <row r="23" spans="2:9 16383:16383" s="5" customFormat="1" ht="34" x14ac:dyDescent="0.2">
      <c r="B23" s="13" t="s">
        <v>11</v>
      </c>
      <c r="C23" s="14">
        <f>C22*2%</f>
        <v>0</v>
      </c>
      <c r="D23" s="14">
        <f t="shared" ref="D23:I23" si="4">D22*2%</f>
        <v>761.11832758816456</v>
      </c>
      <c r="E23" s="14">
        <f t="shared" si="4"/>
        <v>1552.6813882798556</v>
      </c>
      <c r="F23" s="14">
        <f t="shared" si="4"/>
        <v>2375.6025240681793</v>
      </c>
      <c r="G23" s="14">
        <f t="shared" si="4"/>
        <v>3230.8194327327237</v>
      </c>
      <c r="H23" s="14">
        <f t="shared" si="4"/>
        <v>4119.294776734223</v>
      </c>
      <c r="I23" s="14">
        <f t="shared" si="4"/>
        <v>5042.0168067226896</v>
      </c>
    </row>
    <row r="24" spans="2:9 16383:16383" s="5" customFormat="1" ht="51" x14ac:dyDescent="0.2">
      <c r="B24" s="13" t="s">
        <v>8</v>
      </c>
      <c r="C24" s="15">
        <f>1/(1+2%)^($I$21-C21)</f>
        <v>0.88797138218619198</v>
      </c>
      <c r="D24" s="15">
        <f t="shared" ref="D24:I24" si="5">1/(1+2%)^($I$21-D21)</f>
        <v>0.90573080982991594</v>
      </c>
      <c r="E24" s="15">
        <f t="shared" si="5"/>
        <v>0.9238454260265142</v>
      </c>
      <c r="F24" s="15">
        <f t="shared" si="5"/>
        <v>0.94232233454704462</v>
      </c>
      <c r="G24" s="15">
        <f t="shared" si="5"/>
        <v>0.96116878123798544</v>
      </c>
      <c r="H24" s="15">
        <f t="shared" si="5"/>
        <v>0.98039215686274506</v>
      </c>
      <c r="I24" s="15">
        <f t="shared" si="5"/>
        <v>1</v>
      </c>
    </row>
    <row r="25" spans="2:9 16383:16383" s="5" customFormat="1" ht="51" x14ac:dyDescent="0.2">
      <c r="B25" s="13" t="s">
        <v>6</v>
      </c>
      <c r="C25" s="14">
        <f>C15*C24</f>
        <v>38055.916379408227</v>
      </c>
      <c r="D25" s="14">
        <f t="shared" ref="D25:I25" si="6">D15*D24</f>
        <v>38817.034706996397</v>
      </c>
      <c r="E25" s="14">
        <f t="shared" si="6"/>
        <v>39593.37540113632</v>
      </c>
      <c r="F25" s="14">
        <f t="shared" si="6"/>
        <v>40385.242909159053</v>
      </c>
      <c r="G25" s="14">
        <f t="shared" si="6"/>
        <v>41192.94776734223</v>
      </c>
      <c r="H25" s="14">
        <f t="shared" si="6"/>
        <v>42016.806722689071</v>
      </c>
      <c r="I25" s="14">
        <f t="shared" si="6"/>
        <v>42857.142857142855</v>
      </c>
      <c r="XFC25" s="8"/>
    </row>
    <row r="26" spans="2:9 16383:16383" s="5" customFormat="1" ht="16" x14ac:dyDescent="0.2">
      <c r="B26" s="9" t="s">
        <v>7</v>
      </c>
      <c r="C26" s="10">
        <f>C22+C23+C25</f>
        <v>38055.916379408227</v>
      </c>
      <c r="D26" s="10">
        <f t="shared" ref="D26:I26" si="7">D22+D23+D25</f>
        <v>77634.06941399278</v>
      </c>
      <c r="E26" s="10">
        <f t="shared" si="7"/>
        <v>118780.12620340896</v>
      </c>
      <c r="F26" s="10">
        <f t="shared" si="7"/>
        <v>161540.97163663618</v>
      </c>
      <c r="G26" s="10">
        <f t="shared" si="7"/>
        <v>205964.73883671116</v>
      </c>
      <c r="H26" s="10">
        <f t="shared" si="7"/>
        <v>252100.84033613445</v>
      </c>
      <c r="I26" s="10">
        <f t="shared" si="7"/>
        <v>300000</v>
      </c>
    </row>
    <row r="27" spans="2:9 16383:16383" s="5" customFormat="1" ht="16" x14ac:dyDescent="0.2">
      <c r="E27" s="16"/>
    </row>
    <row r="28" spans="2:9 16383:16383" s="5" customFormat="1" ht="16" x14ac:dyDescent="0.2">
      <c r="E28" s="16"/>
    </row>
    <row r="29" spans="2:9 16383:16383" s="5" customFormat="1" ht="16" x14ac:dyDescent="0.2">
      <c r="B29" s="2" t="s">
        <v>9</v>
      </c>
      <c r="C29" s="3"/>
      <c r="E29" s="16"/>
    </row>
    <row r="30" spans="2:9 16383:16383" s="5" customFormat="1" ht="16" x14ac:dyDescent="0.2">
      <c r="B30" s="12"/>
      <c r="C30" s="4"/>
      <c r="E30" s="16"/>
    </row>
    <row r="31" spans="2:9 16383:16383" s="5" customFormat="1" ht="16" x14ac:dyDescent="0.2">
      <c r="B31" s="3"/>
      <c r="C31" s="6">
        <v>1</v>
      </c>
      <c r="D31" s="6">
        <v>2</v>
      </c>
      <c r="E31" s="6">
        <v>3</v>
      </c>
      <c r="F31" s="6">
        <v>4</v>
      </c>
      <c r="G31" s="7">
        <v>5</v>
      </c>
      <c r="H31" s="7">
        <v>6</v>
      </c>
      <c r="I31" s="7">
        <v>7</v>
      </c>
    </row>
    <row r="32" spans="2:9 16383:16383" s="5" customFormat="1" ht="16" x14ac:dyDescent="0.2">
      <c r="E32" s="16"/>
    </row>
    <row r="33" spans="3:10" s="5" customFormat="1" ht="16" x14ac:dyDescent="0.2">
      <c r="C33" s="16">
        <f>C25+C23</f>
        <v>38055.916379408227</v>
      </c>
      <c r="D33" s="16">
        <f t="shared" ref="D33:I33" si="8">D25+D23</f>
        <v>39578.15303458456</v>
      </c>
      <c r="E33" s="16">
        <f t="shared" si="8"/>
        <v>41146.056789416172</v>
      </c>
      <c r="F33" s="16">
        <f t="shared" si="8"/>
        <v>42760.84543322723</v>
      </c>
      <c r="G33" s="16">
        <f t="shared" si="8"/>
        <v>44423.767200074952</v>
      </c>
      <c r="H33" s="16">
        <f t="shared" si="8"/>
        <v>46136.101499423297</v>
      </c>
      <c r="I33" s="16">
        <f t="shared" si="8"/>
        <v>47899.159663865546</v>
      </c>
      <c r="J33" s="16">
        <f>SUM(C33:I33)</f>
        <v>300000</v>
      </c>
    </row>
    <row r="34" spans="3:10" s="5" customFormat="1" ht="16" x14ac:dyDescent="0.2">
      <c r="C34" s="16">
        <f>-C33</f>
        <v>-38055.916379408227</v>
      </c>
      <c r="D34" s="16">
        <f t="shared" ref="D34:I34" si="9">-D33</f>
        <v>-39578.15303458456</v>
      </c>
      <c r="E34" s="16">
        <f t="shared" si="9"/>
        <v>-41146.056789416172</v>
      </c>
      <c r="F34" s="16">
        <f t="shared" si="9"/>
        <v>-42760.84543322723</v>
      </c>
      <c r="G34" s="16">
        <f t="shared" si="9"/>
        <v>-44423.767200074952</v>
      </c>
      <c r="H34" s="16">
        <f t="shared" si="9"/>
        <v>-46136.101499423297</v>
      </c>
      <c r="I34" s="16">
        <f t="shared" si="9"/>
        <v>-47899.159663865546</v>
      </c>
    </row>
    <row r="35" spans="3:10" s="5" customFormat="1" ht="16" x14ac:dyDescent="0.2">
      <c r="C35" s="17">
        <f>SUM(C33:C34)</f>
        <v>0</v>
      </c>
      <c r="D35" s="17">
        <f t="shared" ref="D35:I35" si="10">SUM(D33:D34)</f>
        <v>0</v>
      </c>
      <c r="E35" s="17">
        <f t="shared" si="10"/>
        <v>0</v>
      </c>
      <c r="F35" s="17">
        <f t="shared" si="10"/>
        <v>0</v>
      </c>
      <c r="G35" s="17">
        <f t="shared" si="10"/>
        <v>0</v>
      </c>
      <c r="H35" s="17">
        <f t="shared" si="10"/>
        <v>0</v>
      </c>
      <c r="I35" s="17">
        <f t="shared" si="10"/>
        <v>0</v>
      </c>
    </row>
    <row r="36" spans="3:10" s="5" customFormat="1" ht="16" x14ac:dyDescent="0.2"/>
  </sheetData>
  <hyperlinks>
    <hyperlink ref="H5" r:id="rId1" xr:uid="{35B607ED-04C0-7349-B988-90A13A71D2AE}"/>
  </hyperlinks>
  <pageMargins left="0.7" right="0.7" top="0.78740157499999996" bottom="0.78740157499999996" header="0.3" footer="0.3"/>
  <pageSetup paperSize="8" orientation="portrait" r:id="rId2"/>
  <headerFooter>
    <oddHeader>&amp;Lwww.CPDbox.com&amp;CExample: Projected unit credit method&amp;RIAS 19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ProjectedUnitCreditMethod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CPDbox</dc:creator>
  <cp:keywords/>
  <dc:description/>
  <cp:lastModifiedBy>Microsoft Office User</cp:lastModifiedBy>
  <dcterms:created xsi:type="dcterms:W3CDTF">2022-02-01T09:27:11Z</dcterms:created>
  <dcterms:modified xsi:type="dcterms:W3CDTF">2022-02-03T10:29:00Z</dcterms:modified>
  <cp:category/>
</cp:coreProperties>
</file>